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整合资金支出表" sheetId="2" r:id="rId1"/>
  </sheets>
  <definedNames>
    <definedName name="_xlnm.Print_Titles" localSheetId="0">'2022年整合资金支出表'!$3:$5</definedName>
  </definedNames>
  <calcPr calcId="144525"/>
</workbook>
</file>

<file path=xl/sharedStrings.xml><?xml version="1.0" encoding="utf-8"?>
<sst xmlns="http://schemas.openxmlformats.org/spreadsheetml/2006/main" count="241" uniqueCount="147">
  <si>
    <t xml:space="preserve">   林芝市波密县2022年脱贫县统筹整合资金项目投资计划明细表</t>
  </si>
  <si>
    <t xml:space="preserve">     </t>
  </si>
  <si>
    <t>序号</t>
  </si>
  <si>
    <t>县（区)、乡（镇）名称</t>
  </si>
  <si>
    <t>项目名称</t>
  </si>
  <si>
    <t>建设地点（所在乡、村名）</t>
  </si>
  <si>
    <t>项目建设内容</t>
  </si>
  <si>
    <t>项目主管部门</t>
  </si>
  <si>
    <t>项目责任人</t>
  </si>
  <si>
    <t>项目期限（月）</t>
  </si>
  <si>
    <t>预计竣
工时间</t>
  </si>
  <si>
    <t>财政资金来源及金额</t>
  </si>
  <si>
    <t>投资计划(万元)</t>
  </si>
  <si>
    <t>项目备注</t>
  </si>
  <si>
    <t>资金来源名称</t>
  </si>
  <si>
    <t>金额(万元)</t>
  </si>
  <si>
    <t>总投资</t>
  </si>
  <si>
    <t>中央财政资金</t>
  </si>
  <si>
    <t>自治区财政资金</t>
  </si>
  <si>
    <t>地（市）级资金</t>
  </si>
  <si>
    <t xml:space="preserve"> 县本级资金</t>
  </si>
  <si>
    <t>支出数(万元)</t>
  </si>
  <si>
    <t>余额（万元)</t>
  </si>
  <si>
    <t>支出率</t>
  </si>
  <si>
    <t>（一）生产发展类（含产业基础设施配套类）</t>
  </si>
  <si>
    <t>波密县</t>
  </si>
  <si>
    <t>波密县玉普乡犏奶牛扩繁养殖基地建设项目</t>
  </si>
  <si>
    <t>玉普乡达巴村</t>
  </si>
  <si>
    <t>修建养殖场1座约3栋牛舍，饲料储备仓1栋，管护房2间，饲料青储发酵池；采购犏奶牛及育肥牛约200头，配套水、电、场内道路等基础设施。</t>
  </si>
  <si>
    <t>波密县乡村振兴局</t>
  </si>
  <si>
    <t>白玛央宗</t>
  </si>
  <si>
    <t>中央乡村振兴补助资金、自治区财政资金</t>
  </si>
  <si>
    <t>林财农指【2021】77号中支出1440万元、林财农指【2022】2号中支出360万元</t>
  </si>
  <si>
    <t>波密县扎木镇东若村农田灌溉水渠项目</t>
  </si>
  <si>
    <t>扎木镇东若村</t>
  </si>
  <si>
    <t>新建明渠约5000米（渠道断面为内部40cm×50cm，外部52cm×62cm），200PE管长约3500米（PE管压等级为0.8兆帕），200闸阀70个，蓄水池一座容积100立方米等。</t>
  </si>
  <si>
    <t>发改委</t>
  </si>
  <si>
    <t>李彦龙</t>
  </si>
  <si>
    <t>林财农指【2021】77号中支出398万元</t>
  </si>
  <si>
    <t xml:space="preserve">波密县玉许乡海定村雅江雪牛养殖项目 </t>
  </si>
  <si>
    <t>玉许乡海定村</t>
  </si>
  <si>
    <t>新建养殖牛舍3栋约2800平方米，销售管理用房约200平方米，建设值班室、消毒室等约200平方米，采购 犏奶牛及育肥牛约200头，配套养殖相关设施等。</t>
  </si>
  <si>
    <t>林财农指【2021】77号中支出1250万元、林财农指【2022】2号中支出297.05万元</t>
  </si>
  <si>
    <t>波密县三岩搬迁安置点农机具购置项目</t>
  </si>
  <si>
    <t>为三岩搬迁群众购置JH504轮式拖拉机、悬挂式液压翻转犁、两轮斗厢农机具各73套，促进三岩搬迁群众农业生产发展。</t>
  </si>
  <si>
    <t>中央乡村振兴补助资金</t>
  </si>
  <si>
    <t>林财农指【2021】77号中支出198万元</t>
  </si>
  <si>
    <t>波密县岗云杉林旅游景区提升改造建设项目</t>
  </si>
  <si>
    <t>扎木镇岗村</t>
  </si>
  <si>
    <t>修建古乡巴卡村建设项目配套及附属设施等。</t>
  </si>
  <si>
    <t>文旅局</t>
  </si>
  <si>
    <t>白玛四朗</t>
  </si>
  <si>
    <t>林财农指【2021】77号中支出126.85万元、林财农指【2022】2号中支出73.15万元</t>
  </si>
  <si>
    <t>波密县嘎朗村民宿改造提升项目</t>
  </si>
  <si>
    <t>古乡嘎朗村</t>
  </si>
  <si>
    <t>修建一座特色民宿及相关配套设施等。</t>
  </si>
  <si>
    <t>林财农指【2021】77号中支出400万元</t>
  </si>
  <si>
    <t>波密县产业园区温室改造提升建设项目</t>
  </si>
  <si>
    <t xml:space="preserve">更换遮阳网3868.6平方米,更换喷灌喷头2500个,购置灵芝菌种500000袋,塑料薄膜50卷无纺布规格为5.2米、2000米,无纺布规格为1.2米、2000米,灵芝密封收纳箱100个及相关配套设施等。
</t>
  </si>
  <si>
    <t>中央乡村振兴补助资金、县级配套资金</t>
  </si>
  <si>
    <t>林财农指【2021】77号中支出300万元、林财农指【2021】2号中支出400万元</t>
  </si>
  <si>
    <t>（二）巩固提升类（人居环境整治类）</t>
  </si>
  <si>
    <t>波密县玉许乡海定村基础设施建设项目</t>
  </si>
  <si>
    <t>玉许乡
海定村</t>
  </si>
  <si>
    <t>新建入户道路约7827.47平方米，新建和维修路面约8518平方米，边沟2188米及相关配套设施等。</t>
  </si>
  <si>
    <t>林财农指【2021】77号中支出615万元、林财农指【2022】2号中支出201.55万元</t>
  </si>
  <si>
    <t>波密县玉许乡海定村给排水（排污）设施建设项目</t>
  </si>
  <si>
    <t>新建垃圾处理站1处、污水检查井15座、沉泥井13座、 聚乙烯HDPE双壁波纹管约796米、入户PE管约400米及相关配套设施等。</t>
  </si>
  <si>
    <t>林财农指【2021】77号中支出455.8万元、林财农指【2022】2号中支出113.96万元</t>
  </si>
  <si>
    <t>波密县玉许乡海定村
人畜分离及庭院整治建设项目</t>
  </si>
  <si>
    <t>为136户进行人畜分离，每户补助7000元；按2.1万元每户的补助标准为136户开展庭院整治及建设相关配套设施等。</t>
  </si>
  <si>
    <t>林财农指【2021】77号中支出501.85万元、林财农指【2022】2号中支出125.46万元</t>
  </si>
  <si>
    <t>(三)小型公益性基础设施类</t>
  </si>
  <si>
    <t>波密县松宗镇栋曲村村道硬化项目</t>
  </si>
  <si>
    <t>松宗镇栋曲村</t>
  </si>
  <si>
    <t>村道硬化路面长约3300米，宽约4.5米等。</t>
  </si>
  <si>
    <t>林财农指【2021】77号中支出399万元</t>
  </si>
  <si>
    <t>波密县嘎朗村旅游基础设施建设项目</t>
  </si>
  <si>
    <t>道路硬化长约1000米，修建400平方米停车场，人行道建设长约500米，种植绿树及草坪500米，配套标识、照明、水、电、排水等相关基础设施等</t>
  </si>
  <si>
    <t>林财农指【2021】77号中支出300万元、县级配套10%部分中支出354万元</t>
  </si>
  <si>
    <t>波密县八盖乡用电线路改造提升工程项目</t>
  </si>
  <si>
    <t>八盖乡</t>
  </si>
  <si>
    <t>安装配电箱（电表箱）约288台，电缆约10978米，水泥电杆约55根，变压器（50KVA）约3台，铜芯配线约47880米，建设或安装配管、吸顶灯、插座等配套设施。</t>
  </si>
  <si>
    <t>八盖乡人民政府</t>
  </si>
  <si>
    <t>索朗次仁</t>
  </si>
  <si>
    <t>林财农指【2021】77号中支出280万元</t>
  </si>
  <si>
    <t>波密县八盖乡雄吉村钢架桥建设项目</t>
  </si>
  <si>
    <t>八盖乡雄吉村</t>
  </si>
  <si>
    <t>建设钢架桥1座，长度约68米，宽度约2.5米，及相关附属设施等</t>
  </si>
  <si>
    <t>交运局</t>
  </si>
  <si>
    <t>于云波</t>
  </si>
  <si>
    <t>林财农指【2021】77号中支出150万元、县级配套10%部分中支出100万元</t>
  </si>
  <si>
    <t>波密县多吉乡基础设施（道路硬化、排水）建设项目</t>
  </si>
  <si>
    <t>多吉乡</t>
  </si>
  <si>
    <t>道路硬化约2900平方米，新建和维修道路排水管（渠）约1000米，建设相关附属设施等</t>
  </si>
  <si>
    <t>多吉乡人民政府</t>
  </si>
  <si>
    <t>丁增卓玛</t>
  </si>
  <si>
    <t>县级配
套资金</t>
  </si>
  <si>
    <t>林财农指【2021】77号中支出150万元、县级配套10%部分中支出32万元</t>
  </si>
  <si>
    <t>波密县玉许乡热西村小型农田灌溉设施建设项目</t>
  </si>
  <si>
    <t>玉许乡</t>
  </si>
  <si>
    <t>建设混凝土引水渠约1700米，建设农桥、分水口等附属设施等。</t>
  </si>
  <si>
    <t>玉许乡人民政府</t>
  </si>
  <si>
    <t>王雷</t>
  </si>
  <si>
    <t>县级配套10%部分中支出72万元</t>
  </si>
  <si>
    <t>(四）整村推进类</t>
  </si>
  <si>
    <t>波密县玉普乡宗坝村给排水（排污）设施建设项目</t>
  </si>
  <si>
    <t>玉普乡宗坝村</t>
  </si>
  <si>
    <t>建设排污主管DN300型2593米，入户支管DN200型1200米，修建化粪池17个及相关配套设施等。</t>
  </si>
  <si>
    <t>林财农指【2021】77号中支出943.13万元、林财农指【2022】2号中支出236万元</t>
  </si>
  <si>
    <t>波密县玉普乡宗坝村人畜分离及庭院整治建设项目</t>
  </si>
  <si>
    <t xml:space="preserve">新建人畜分离牛棚约7790平方米；按2.1万元每户的补助标准为77户开展庭院整治，新建垃圾分类4处及建设相关配套设施等。
</t>
  </si>
  <si>
    <t>林财农指【2021】77号中支出1013.38万元、林财农指【2022】2号中支出203万元</t>
  </si>
  <si>
    <t>波密县玉普乡宗坝村基础设施建设项目</t>
  </si>
  <si>
    <t>维修村内路面4019.14平方米，加宽路面762.5平方米，建设混凝土边沟3958米及相关配套设施等。</t>
  </si>
  <si>
    <t>林财农指【2021】77号中支出834万元、林财农指【2022】2号中支出207.28万元</t>
  </si>
  <si>
    <t>波密县古乡嘎朗村基础设施建设项目</t>
  </si>
  <si>
    <t>村道硬化8970米，入村道路整治3655.3米及相关配套设施等。</t>
  </si>
  <si>
    <t>中央乡村振兴补助资金、自治区财政资金、县级配套资金</t>
  </si>
  <si>
    <t>林财农指【2021】77号中支出600万元、林财农指【2022】2号中支出390.8万元、县级配套10%部分中支出400万元</t>
  </si>
  <si>
    <t>波密县古乡嘎朗村给排水（排污）设施建设项目</t>
  </si>
  <si>
    <t>新建排污管道约5263米、饮水管道约3651米；修建过滤池3座、蓄水池3座、沉淀池3座及相关配套设施等。</t>
  </si>
  <si>
    <t>林财农指【2021】77号中支出200万元、林财农指【2022】2号中支出362.1万元、县级配套10%部分中支出100万元</t>
  </si>
  <si>
    <t>波密县古乡嘎朗村人畜分离及庭院整治建设项目</t>
  </si>
  <si>
    <t>新建人畜分离牛棚约3150平方米，新建猪舍约1575平方米；按2.1万元每户的补助标准为84户开展庭院整治；新建垃圾分类14处，建设相关配套设施等。</t>
  </si>
  <si>
    <t>林财农指【2021】77号中支出229万元、林财农指【2022】2号中支出259.82万元、县级配套10%部分中支出144万元</t>
  </si>
  <si>
    <t>（五）生态保护和建设类</t>
  </si>
  <si>
    <t>波密县生态脱贫岗位人员补助</t>
  </si>
  <si>
    <t>波密县10个乡镇的84个行政村</t>
  </si>
  <si>
    <t>为1983名生态岗位人员发放补助。</t>
  </si>
  <si>
    <t>林草局</t>
  </si>
  <si>
    <t>柳军力</t>
  </si>
  <si>
    <t>林财农指【2022】16号中支出624.09万元</t>
  </si>
  <si>
    <t>(六） 扶贫贷款贴息类</t>
  </si>
  <si>
    <t>2021年扶贫贷款贴息项目</t>
  </si>
  <si>
    <t>2021年扶贫贷款贴息资金</t>
  </si>
  <si>
    <t>乡村振兴局</t>
  </si>
  <si>
    <t>林财农指【2021】77号中支出554.3751万元</t>
  </si>
  <si>
    <t>(七)其他类</t>
  </si>
  <si>
    <t>波密县2022年技能培训项目</t>
  </si>
  <si>
    <t>开展驾校、旅游从业、厨师等技能培训。</t>
  </si>
  <si>
    <t>林财农指【2021】77号中支出42.6249万元、林财农指【2022】2号中支出13万元</t>
  </si>
  <si>
    <t>波密县项目管理费</t>
  </si>
  <si>
    <t>用于乡村振兴项目管理相关支出</t>
  </si>
  <si>
    <t>林财农指【2021】77号中支出166万元</t>
  </si>
  <si>
    <t>合计</t>
  </si>
  <si>
    <t>截止2022-6-30日数据</t>
  </si>
</sst>
</file>

<file path=xl/styles.xml><?xml version="1.0" encoding="utf-8"?>
<styleSheet xmlns="http://schemas.openxmlformats.org/spreadsheetml/2006/main">
  <numFmts count="7">
    <numFmt numFmtId="176" formatCode="0.0%"/>
    <numFmt numFmtId="42" formatCode="_ &quot;￥&quot;* #,##0_ ;_ &quot;￥&quot;* \-#,##0_ ;_ &quot;￥&quot;* &quot;-&quot;_ ;_ @_ "/>
    <numFmt numFmtId="177" formatCode="0.0_);[Red]\(0.0\)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0" borderId="0"/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0"/>
    <xf numFmtId="0" fontId="7" fillId="0" borderId="0"/>
  </cellStyleXfs>
  <cellXfs count="8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justify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justify" vertical="center"/>
    </xf>
    <xf numFmtId="0" fontId="1" fillId="2" borderId="4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51" applyNumberFormat="1" applyFont="1" applyFill="1" applyBorder="1" applyAlignment="1">
      <alignment horizontal="center" vertical="center" wrapText="1"/>
    </xf>
    <xf numFmtId="178" fontId="5" fillId="2" borderId="4" xfId="5" applyNumberFormat="1" applyFont="1" applyFill="1" applyBorder="1" applyAlignment="1" applyProtection="1">
      <alignment horizontal="center" vertical="center" wrapText="1"/>
    </xf>
    <xf numFmtId="178" fontId="5" fillId="2" borderId="4" xfId="5" applyNumberFormat="1" applyFont="1" applyFill="1" applyBorder="1" applyAlignment="1" applyProtection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51" applyNumberFormat="1" applyFont="1" applyFill="1" applyBorder="1" applyAlignment="1">
      <alignment horizontal="center" vertical="center" wrapText="1"/>
    </xf>
    <xf numFmtId="178" fontId="6" fillId="2" borderId="4" xfId="50" applyNumberFormat="1" applyFont="1" applyFill="1" applyBorder="1" applyAlignment="1" applyProtection="1">
      <alignment horizontal="center" vertical="center" wrapText="1"/>
    </xf>
    <xf numFmtId="0" fontId="6" fillId="2" borderId="4" xfId="50" applyNumberFormat="1" applyFont="1" applyFill="1" applyBorder="1" applyAlignment="1" applyProtection="1">
      <alignment horizontal="center" vertical="center" wrapText="1"/>
    </xf>
    <xf numFmtId="0" fontId="6" fillId="2" borderId="4" xfId="50" applyNumberFormat="1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justify" vertical="center" wrapText="1"/>
    </xf>
    <xf numFmtId="0" fontId="5" fillId="2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justify"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178" fontId="7" fillId="2" borderId="4" xfId="5" applyNumberFormat="1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51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78" fontId="7" fillId="2" borderId="6" xfId="5" applyNumberFormat="1" applyFont="1" applyFill="1" applyBorder="1" applyAlignment="1" applyProtection="1">
      <alignment horizontal="justify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justify" vertical="center" wrapText="1"/>
    </xf>
    <xf numFmtId="178" fontId="6" fillId="2" borderId="4" xfId="50" applyNumberFormat="1" applyFont="1" applyFill="1" applyBorder="1" applyAlignment="1" applyProtection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178" fontId="7" fillId="2" borderId="4" xfId="5" applyNumberFormat="1" applyFont="1" applyFill="1" applyBorder="1" applyAlignment="1" applyProtection="1">
      <alignment horizontal="center" vertical="center" wrapText="1"/>
    </xf>
    <xf numFmtId="178" fontId="7" fillId="2" borderId="4" xfId="5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>
      <alignment vertical="center"/>
    </xf>
    <xf numFmtId="178" fontId="8" fillId="2" borderId="4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>
      <alignment vertical="center"/>
    </xf>
    <xf numFmtId="178" fontId="7" fillId="2" borderId="6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9" fontId="5" fillId="2" borderId="4" xfId="12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178" fontId="1" fillId="2" borderId="4" xfId="0" applyNumberFormat="1" applyFont="1" applyFill="1" applyBorder="1" applyAlignment="1">
      <alignment horizontal="center" vertical="center"/>
    </xf>
    <xf numFmtId="176" fontId="8" fillId="2" borderId="4" xfId="12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abSelected="1" topLeftCell="A31" workbookViewId="0">
      <selection activeCell="O41" sqref="O41"/>
    </sheetView>
  </sheetViews>
  <sheetFormatPr defaultColWidth="9" defaultRowHeight="49" customHeight="1"/>
  <cols>
    <col min="1" max="1" width="4.5" style="2" customWidth="1"/>
    <col min="2" max="2" width="7.125" style="2" customWidth="1"/>
    <col min="3" max="3" width="22.25" style="2" customWidth="1"/>
    <col min="4" max="4" width="8.375" style="2" customWidth="1"/>
    <col min="5" max="5" width="8.875" style="4" customWidth="1"/>
    <col min="6" max="6" width="8.125" style="2" customWidth="1"/>
    <col min="7" max="7" width="8.125" style="5" customWidth="1"/>
    <col min="8" max="8" width="9.625" style="2" customWidth="1"/>
    <col min="9" max="9" width="10.125" style="2" customWidth="1"/>
    <col min="10" max="10" width="9.375" style="2" customWidth="1"/>
    <col min="11" max="12" width="10.375" style="2" customWidth="1"/>
    <col min="13" max="13" width="11.375" style="2" customWidth="1"/>
    <col min="14" max="14" width="10" style="2" customWidth="1"/>
    <col min="15" max="15" width="7.5" style="2" customWidth="1"/>
    <col min="16" max="16" width="10" style="2" customWidth="1"/>
    <col min="17" max="17" width="10.375" style="5" customWidth="1"/>
    <col min="18" max="18" width="9.875" style="2" customWidth="1"/>
    <col min="19" max="19" width="10.25" style="2" customWidth="1"/>
    <col min="20" max="20" width="25.375" style="2" customWidth="1"/>
    <col min="21" max="16384" width="9" style="2"/>
  </cols>
  <sheetData>
    <row r="1" customHeight="1" spans="2:20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24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/>
      <c r="L3" s="57" t="s">
        <v>12</v>
      </c>
      <c r="M3" s="58"/>
      <c r="N3" s="58"/>
      <c r="O3" s="58"/>
      <c r="P3" s="58"/>
      <c r="Q3" s="58"/>
      <c r="R3" s="68"/>
      <c r="S3" s="68"/>
      <c r="T3" s="69" t="s">
        <v>13</v>
      </c>
    </row>
    <row r="4" customHeight="1" spans="1:20">
      <c r="A4" s="10"/>
      <c r="B4" s="10"/>
      <c r="C4" s="10"/>
      <c r="D4" s="10"/>
      <c r="E4" s="10"/>
      <c r="F4" s="10"/>
      <c r="G4" s="10"/>
      <c r="H4" s="10"/>
      <c r="I4" s="10"/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59" t="s">
        <v>19</v>
      </c>
      <c r="P4" s="60" t="s">
        <v>20</v>
      </c>
      <c r="Q4" s="70" t="s">
        <v>21</v>
      </c>
      <c r="R4" s="70" t="s">
        <v>22</v>
      </c>
      <c r="S4" s="71" t="s">
        <v>23</v>
      </c>
      <c r="T4" s="72"/>
    </row>
    <row r="5" customHeight="1" spans="1:2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9"/>
      <c r="P5" s="60"/>
      <c r="Q5" s="73"/>
      <c r="R5" s="73"/>
      <c r="S5" s="74"/>
      <c r="T5" s="72"/>
    </row>
    <row r="6" s="1" customFormat="1" customHeight="1" spans="1:20">
      <c r="A6" s="11" t="s">
        <v>24</v>
      </c>
      <c r="B6" s="12"/>
      <c r="C6" s="12"/>
      <c r="D6" s="13"/>
      <c r="E6" s="14"/>
      <c r="F6" s="15"/>
      <c r="G6" s="16"/>
      <c r="H6" s="15"/>
      <c r="I6" s="15"/>
      <c r="J6" s="61"/>
      <c r="K6" s="62">
        <f t="shared" ref="K6:N6" si="0">SUM(K7:K13)</f>
        <v>5243.05</v>
      </c>
      <c r="L6" s="62">
        <f t="shared" si="0"/>
        <v>5243.05</v>
      </c>
      <c r="M6" s="62">
        <f t="shared" si="0"/>
        <v>4112.85</v>
      </c>
      <c r="N6" s="62">
        <f t="shared" si="0"/>
        <v>1130.2</v>
      </c>
      <c r="O6" s="62">
        <v>0</v>
      </c>
      <c r="P6" s="62">
        <f>SUM(P7:P13)</f>
        <v>0</v>
      </c>
      <c r="Q6" s="62"/>
      <c r="R6" s="62"/>
      <c r="S6" s="62"/>
      <c r="T6" s="61"/>
    </row>
    <row r="7" s="2" customFormat="1" ht="64" customHeight="1" spans="1:20">
      <c r="A7" s="17">
        <v>1</v>
      </c>
      <c r="B7" s="18" t="s">
        <v>25</v>
      </c>
      <c r="C7" s="19" t="s">
        <v>26</v>
      </c>
      <c r="D7" s="19" t="s">
        <v>27</v>
      </c>
      <c r="E7" s="20" t="s">
        <v>28</v>
      </c>
      <c r="F7" s="21" t="s">
        <v>29</v>
      </c>
      <c r="G7" s="17" t="s">
        <v>30</v>
      </c>
      <c r="H7" s="17">
        <v>2022.05</v>
      </c>
      <c r="I7" s="17">
        <v>2022.12</v>
      </c>
      <c r="J7" s="21" t="s">
        <v>31</v>
      </c>
      <c r="K7" s="19">
        <v>1800</v>
      </c>
      <c r="L7" s="19">
        <v>1800</v>
      </c>
      <c r="M7" s="19">
        <v>1440</v>
      </c>
      <c r="N7" s="28">
        <v>360</v>
      </c>
      <c r="O7" s="28"/>
      <c r="P7" s="17"/>
      <c r="Q7" s="17">
        <v>71.42</v>
      </c>
      <c r="R7" s="17">
        <f t="shared" ref="R7:R13" si="1">L7-Q7</f>
        <v>1728.58</v>
      </c>
      <c r="S7" s="75">
        <f t="shared" ref="S7:S13" si="2">Q7/L7</f>
        <v>0.0396777777777778</v>
      </c>
      <c r="T7" s="76" t="s">
        <v>32</v>
      </c>
    </row>
    <row r="8" s="2" customFormat="1" ht="51" customHeight="1" spans="1:20">
      <c r="A8" s="17">
        <v>2</v>
      </c>
      <c r="B8" s="21" t="s">
        <v>25</v>
      </c>
      <c r="C8" s="21" t="s">
        <v>33</v>
      </c>
      <c r="D8" s="21" t="s">
        <v>34</v>
      </c>
      <c r="E8" s="20" t="s">
        <v>35</v>
      </c>
      <c r="F8" s="21" t="s">
        <v>36</v>
      </c>
      <c r="G8" s="17" t="s">
        <v>37</v>
      </c>
      <c r="H8" s="17">
        <v>2022.03</v>
      </c>
      <c r="I8" s="17">
        <v>2022.12</v>
      </c>
      <c r="J8" s="21" t="s">
        <v>31</v>
      </c>
      <c r="K8" s="28">
        <v>398</v>
      </c>
      <c r="L8" s="28">
        <v>398</v>
      </c>
      <c r="M8" s="28">
        <v>398</v>
      </c>
      <c r="N8" s="28">
        <v>0</v>
      </c>
      <c r="O8" s="28"/>
      <c r="P8" s="17"/>
      <c r="Q8" s="17">
        <v>108</v>
      </c>
      <c r="R8" s="17">
        <f t="shared" si="1"/>
        <v>290</v>
      </c>
      <c r="S8" s="75">
        <f t="shared" si="2"/>
        <v>0.271356783919598</v>
      </c>
      <c r="T8" s="76" t="s">
        <v>38</v>
      </c>
    </row>
    <row r="9" s="2" customFormat="1" ht="62" customHeight="1" spans="1:20">
      <c r="A9" s="17">
        <v>3</v>
      </c>
      <c r="B9" s="21" t="s">
        <v>25</v>
      </c>
      <c r="C9" s="21" t="s">
        <v>39</v>
      </c>
      <c r="D9" s="21" t="s">
        <v>40</v>
      </c>
      <c r="E9" s="20" t="s">
        <v>41</v>
      </c>
      <c r="F9" s="21" t="s">
        <v>29</v>
      </c>
      <c r="G9" s="17" t="s">
        <v>30</v>
      </c>
      <c r="H9" s="17">
        <v>2022.05</v>
      </c>
      <c r="I9" s="17">
        <v>2022.12</v>
      </c>
      <c r="J9" s="21" t="s">
        <v>31</v>
      </c>
      <c r="K9" s="28">
        <v>1547.05</v>
      </c>
      <c r="L9" s="28">
        <v>1547.05</v>
      </c>
      <c r="M9" s="28">
        <v>1250</v>
      </c>
      <c r="N9" s="28">
        <v>297.05</v>
      </c>
      <c r="O9" s="28"/>
      <c r="P9" s="17"/>
      <c r="Q9" s="17">
        <v>52.3</v>
      </c>
      <c r="R9" s="17">
        <f t="shared" si="1"/>
        <v>1494.75</v>
      </c>
      <c r="S9" s="75">
        <f t="shared" si="2"/>
        <v>0.0338062764616528</v>
      </c>
      <c r="T9" s="76" t="s">
        <v>42</v>
      </c>
    </row>
    <row r="10" s="2" customFormat="1" customHeight="1" spans="1:20">
      <c r="A10" s="17">
        <v>4</v>
      </c>
      <c r="B10" s="22" t="s">
        <v>25</v>
      </c>
      <c r="C10" s="23" t="s">
        <v>43</v>
      </c>
      <c r="D10" s="24" t="s">
        <v>25</v>
      </c>
      <c r="E10" s="25" t="s">
        <v>44</v>
      </c>
      <c r="F10" s="26" t="s">
        <v>29</v>
      </c>
      <c r="G10" s="17" t="s">
        <v>30</v>
      </c>
      <c r="H10" s="17">
        <v>2022.04</v>
      </c>
      <c r="I10" s="17">
        <v>2022.12</v>
      </c>
      <c r="J10" s="21" t="s">
        <v>45</v>
      </c>
      <c r="K10" s="52">
        <v>198</v>
      </c>
      <c r="L10" s="52">
        <v>198</v>
      </c>
      <c r="M10" s="63">
        <v>198</v>
      </c>
      <c r="N10" s="17"/>
      <c r="O10" s="17"/>
      <c r="P10" s="52"/>
      <c r="Q10" s="52">
        <v>198</v>
      </c>
      <c r="R10" s="17">
        <f t="shared" si="1"/>
        <v>0</v>
      </c>
      <c r="S10" s="75">
        <f t="shared" si="2"/>
        <v>1</v>
      </c>
      <c r="T10" s="76" t="s">
        <v>46</v>
      </c>
    </row>
    <row r="11" ht="80" customHeight="1" spans="1:20">
      <c r="A11" s="17">
        <v>5</v>
      </c>
      <c r="B11" s="18" t="s">
        <v>25</v>
      </c>
      <c r="C11" s="27" t="s">
        <v>47</v>
      </c>
      <c r="D11" s="28" t="s">
        <v>48</v>
      </c>
      <c r="E11" s="29" t="s">
        <v>49</v>
      </c>
      <c r="F11" s="21" t="s">
        <v>50</v>
      </c>
      <c r="G11" s="17" t="s">
        <v>51</v>
      </c>
      <c r="H11" s="17">
        <v>2022.05</v>
      </c>
      <c r="I11" s="30">
        <v>2022.11</v>
      </c>
      <c r="J11" s="21" t="s">
        <v>31</v>
      </c>
      <c r="K11" s="64">
        <v>200</v>
      </c>
      <c r="L11" s="64">
        <v>200</v>
      </c>
      <c r="M11" s="17">
        <v>126.85</v>
      </c>
      <c r="N11" s="17">
        <v>73.15</v>
      </c>
      <c r="O11" s="30"/>
      <c r="P11" s="30"/>
      <c r="Q11" s="17">
        <v>0</v>
      </c>
      <c r="R11" s="17">
        <f t="shared" si="1"/>
        <v>200</v>
      </c>
      <c r="S11" s="75">
        <f t="shared" si="2"/>
        <v>0</v>
      </c>
      <c r="T11" s="76" t="s">
        <v>52</v>
      </c>
    </row>
    <row r="12" customHeight="1" spans="1:20">
      <c r="A12" s="17">
        <v>6</v>
      </c>
      <c r="B12" s="18" t="s">
        <v>25</v>
      </c>
      <c r="C12" s="27" t="s">
        <v>53</v>
      </c>
      <c r="D12" s="28" t="s">
        <v>54</v>
      </c>
      <c r="E12" s="29" t="s">
        <v>55</v>
      </c>
      <c r="F12" s="21" t="s">
        <v>50</v>
      </c>
      <c r="G12" s="17" t="s">
        <v>51</v>
      </c>
      <c r="H12" s="17">
        <v>2022.05</v>
      </c>
      <c r="I12" s="30">
        <v>2022.11</v>
      </c>
      <c r="J12" s="21" t="s">
        <v>45</v>
      </c>
      <c r="K12" s="64">
        <v>400</v>
      </c>
      <c r="L12" s="64">
        <v>400</v>
      </c>
      <c r="M12" s="63">
        <v>400</v>
      </c>
      <c r="N12" s="17"/>
      <c r="O12" s="30"/>
      <c r="P12" s="30"/>
      <c r="Q12" s="17">
        <v>0</v>
      </c>
      <c r="R12" s="17">
        <f t="shared" si="1"/>
        <v>400</v>
      </c>
      <c r="S12" s="75">
        <f t="shared" si="2"/>
        <v>0</v>
      </c>
      <c r="T12" s="76" t="s">
        <v>56</v>
      </c>
    </row>
    <row r="13" customHeight="1" spans="1:20">
      <c r="A13" s="17">
        <v>7</v>
      </c>
      <c r="B13" s="18" t="s">
        <v>25</v>
      </c>
      <c r="C13" s="27" t="s">
        <v>57</v>
      </c>
      <c r="D13" s="28" t="s">
        <v>25</v>
      </c>
      <c r="E13" s="29" t="s">
        <v>58</v>
      </c>
      <c r="F13" s="21" t="s">
        <v>29</v>
      </c>
      <c r="G13" s="17" t="s">
        <v>30</v>
      </c>
      <c r="H13" s="30">
        <v>2022.06</v>
      </c>
      <c r="I13" s="30">
        <v>2022.12</v>
      </c>
      <c r="J13" s="21" t="s">
        <v>59</v>
      </c>
      <c r="K13" s="64">
        <v>700</v>
      </c>
      <c r="L13" s="64">
        <v>700</v>
      </c>
      <c r="M13" s="63">
        <v>300</v>
      </c>
      <c r="N13" s="63">
        <v>400</v>
      </c>
      <c r="O13" s="30"/>
      <c r="P13" s="64"/>
      <c r="Q13" s="63">
        <v>0</v>
      </c>
      <c r="R13" s="17">
        <f t="shared" si="1"/>
        <v>700</v>
      </c>
      <c r="S13" s="75">
        <f t="shared" si="2"/>
        <v>0</v>
      </c>
      <c r="T13" s="76" t="s">
        <v>60</v>
      </c>
    </row>
    <row r="14" s="1" customFormat="1" customHeight="1" spans="1:20">
      <c r="A14" s="31" t="s">
        <v>61</v>
      </c>
      <c r="B14" s="31"/>
      <c r="C14" s="31"/>
      <c r="D14" s="31"/>
      <c r="E14" s="32"/>
      <c r="F14" s="33"/>
      <c r="G14" s="31"/>
      <c r="H14" s="31"/>
      <c r="I14" s="31"/>
      <c r="J14" s="31"/>
      <c r="K14" s="62">
        <f t="shared" ref="K14:P14" si="3">SUM(K15:K17)</f>
        <v>2013.62</v>
      </c>
      <c r="L14" s="62">
        <f t="shared" si="3"/>
        <v>2013.62</v>
      </c>
      <c r="M14" s="62">
        <f t="shared" si="3"/>
        <v>1572.65</v>
      </c>
      <c r="N14" s="62">
        <f t="shared" si="3"/>
        <v>440.97</v>
      </c>
      <c r="O14" s="62">
        <f t="shared" si="3"/>
        <v>0</v>
      </c>
      <c r="P14" s="62">
        <f t="shared" si="3"/>
        <v>0</v>
      </c>
      <c r="Q14" s="62"/>
      <c r="R14" s="17"/>
      <c r="S14" s="75"/>
      <c r="T14" s="33"/>
    </row>
    <row r="15" s="2" customFormat="1" customHeight="1" spans="1:20">
      <c r="A15" s="34">
        <v>8</v>
      </c>
      <c r="B15" s="26" t="s">
        <v>25</v>
      </c>
      <c r="C15" s="26" t="s">
        <v>62</v>
      </c>
      <c r="D15" s="26" t="s">
        <v>63</v>
      </c>
      <c r="E15" s="35" t="s">
        <v>64</v>
      </c>
      <c r="F15" s="36" t="s">
        <v>29</v>
      </c>
      <c r="G15" s="34" t="s">
        <v>30</v>
      </c>
      <c r="H15" s="17">
        <v>2022.05</v>
      </c>
      <c r="I15" s="34">
        <v>2022.12</v>
      </c>
      <c r="J15" s="26" t="s">
        <v>31</v>
      </c>
      <c r="K15" s="48">
        <f>M15+N15</f>
        <v>816.55</v>
      </c>
      <c r="L15" s="48">
        <f>M15+N15</f>
        <v>816.55</v>
      </c>
      <c r="M15" s="48">
        <v>615</v>
      </c>
      <c r="N15" s="48">
        <v>201.55</v>
      </c>
      <c r="O15" s="48"/>
      <c r="P15" s="34"/>
      <c r="Q15" s="34">
        <v>25</v>
      </c>
      <c r="R15" s="17">
        <f>L15-Q15</f>
        <v>791.55</v>
      </c>
      <c r="S15" s="75">
        <f>Q15/L15</f>
        <v>0.0306166187006307</v>
      </c>
      <c r="T15" s="76" t="s">
        <v>65</v>
      </c>
    </row>
    <row r="16" s="2" customFormat="1" customHeight="1" spans="1:20">
      <c r="A16" s="34">
        <v>9</v>
      </c>
      <c r="B16" s="37" t="s">
        <v>25</v>
      </c>
      <c r="C16" s="38" t="s">
        <v>66</v>
      </c>
      <c r="D16" s="26" t="s">
        <v>63</v>
      </c>
      <c r="E16" s="39" t="s">
        <v>67</v>
      </c>
      <c r="F16" s="40" t="s">
        <v>29</v>
      </c>
      <c r="G16" s="41" t="s">
        <v>30</v>
      </c>
      <c r="H16" s="17">
        <v>2022.05</v>
      </c>
      <c r="I16" s="34">
        <v>2022.12</v>
      </c>
      <c r="J16" s="26" t="s">
        <v>31</v>
      </c>
      <c r="K16" s="65">
        <v>569.76</v>
      </c>
      <c r="L16" s="65">
        <v>569.76</v>
      </c>
      <c r="M16" s="65">
        <v>455.8</v>
      </c>
      <c r="N16" s="65">
        <v>113.96</v>
      </c>
      <c r="O16" s="65"/>
      <c r="P16" s="41"/>
      <c r="Q16" s="41">
        <v>17.4</v>
      </c>
      <c r="R16" s="17">
        <f>L16-Q16</f>
        <v>552.36</v>
      </c>
      <c r="S16" s="75">
        <f>Q16/L16</f>
        <v>0.0305391743892165</v>
      </c>
      <c r="T16" s="76" t="s">
        <v>68</v>
      </c>
    </row>
    <row r="17" s="2" customFormat="1" ht="63" customHeight="1" spans="1:20">
      <c r="A17" s="34">
        <v>10</v>
      </c>
      <c r="B17" s="37" t="s">
        <v>25</v>
      </c>
      <c r="C17" s="26" t="s">
        <v>69</v>
      </c>
      <c r="D17" s="26" t="s">
        <v>63</v>
      </c>
      <c r="E17" s="35" t="s">
        <v>70</v>
      </c>
      <c r="F17" s="36" t="s">
        <v>29</v>
      </c>
      <c r="G17" s="34" t="s">
        <v>30</v>
      </c>
      <c r="H17" s="17">
        <v>2022.05</v>
      </c>
      <c r="I17" s="34">
        <v>2022.12</v>
      </c>
      <c r="J17" s="26" t="s">
        <v>31</v>
      </c>
      <c r="K17" s="48">
        <v>627.31</v>
      </c>
      <c r="L17" s="48">
        <v>627.31</v>
      </c>
      <c r="M17" s="48">
        <v>501.85</v>
      </c>
      <c r="N17" s="48">
        <v>125.46</v>
      </c>
      <c r="O17" s="48"/>
      <c r="P17" s="34"/>
      <c r="Q17" s="34">
        <v>9.9</v>
      </c>
      <c r="R17" s="17">
        <f>L17-Q17</f>
        <v>617.41</v>
      </c>
      <c r="S17" s="75">
        <f>Q17/L17</f>
        <v>0.0157816709441903</v>
      </c>
      <c r="T17" s="76" t="s">
        <v>71</v>
      </c>
    </row>
    <row r="18" s="1" customFormat="1" customHeight="1" spans="1:20">
      <c r="A18" s="42" t="s">
        <v>72</v>
      </c>
      <c r="B18" s="43"/>
      <c r="C18" s="43"/>
      <c r="D18" s="44"/>
      <c r="E18" s="32"/>
      <c r="F18" s="33"/>
      <c r="G18" s="31"/>
      <c r="H18" s="31"/>
      <c r="I18" s="31"/>
      <c r="J18" s="31"/>
      <c r="K18" s="62">
        <f t="shared" ref="K18:M18" si="4">SUM(K19:K24)</f>
        <v>1837</v>
      </c>
      <c r="L18" s="62">
        <f t="shared" si="4"/>
        <v>1837</v>
      </c>
      <c r="M18" s="62">
        <f t="shared" si="4"/>
        <v>1279</v>
      </c>
      <c r="N18" s="62">
        <f t="shared" ref="N18:O18" si="5">SUM(N20:N20)</f>
        <v>0</v>
      </c>
      <c r="O18" s="62">
        <f t="shared" si="5"/>
        <v>0</v>
      </c>
      <c r="P18" s="62">
        <f>SUM(P19:P24)</f>
        <v>558</v>
      </c>
      <c r="Q18" s="34"/>
      <c r="R18" s="17"/>
      <c r="S18" s="75"/>
      <c r="T18" s="33"/>
    </row>
    <row r="19" s="2" customFormat="1" customHeight="1" spans="1:20">
      <c r="A19" s="17">
        <v>11</v>
      </c>
      <c r="B19" s="26" t="s">
        <v>25</v>
      </c>
      <c r="C19" s="26" t="s">
        <v>73</v>
      </c>
      <c r="D19" s="26" t="s">
        <v>74</v>
      </c>
      <c r="E19" s="45" t="s">
        <v>75</v>
      </c>
      <c r="F19" s="26" t="s">
        <v>36</v>
      </c>
      <c r="G19" s="17" t="s">
        <v>37</v>
      </c>
      <c r="H19" s="17">
        <v>2022.03</v>
      </c>
      <c r="I19" s="17">
        <v>2022.1</v>
      </c>
      <c r="J19" s="21" t="s">
        <v>31</v>
      </c>
      <c r="K19" s="52">
        <v>399</v>
      </c>
      <c r="L19" s="52">
        <v>399</v>
      </c>
      <c r="M19" s="52">
        <v>399</v>
      </c>
      <c r="N19" s="17">
        <v>0</v>
      </c>
      <c r="O19" s="17"/>
      <c r="P19" s="17"/>
      <c r="Q19" s="34">
        <v>129.27</v>
      </c>
      <c r="R19" s="17">
        <f t="shared" ref="R19:R24" si="6">L19-Q19</f>
        <v>269.73</v>
      </c>
      <c r="S19" s="75">
        <f t="shared" ref="S19:S24" si="7">Q19/L19</f>
        <v>0.323984962406015</v>
      </c>
      <c r="T19" s="76" t="s">
        <v>76</v>
      </c>
    </row>
    <row r="20" s="2" customFormat="1" customHeight="1" spans="1:20">
      <c r="A20" s="17">
        <v>12</v>
      </c>
      <c r="B20" s="26" t="s">
        <v>25</v>
      </c>
      <c r="C20" s="26" t="s">
        <v>77</v>
      </c>
      <c r="D20" s="26" t="s">
        <v>54</v>
      </c>
      <c r="E20" s="45" t="s">
        <v>78</v>
      </c>
      <c r="F20" s="26" t="s">
        <v>50</v>
      </c>
      <c r="G20" s="17" t="s">
        <v>51</v>
      </c>
      <c r="H20" s="17">
        <v>2022.06</v>
      </c>
      <c r="I20" s="17">
        <v>2022.1</v>
      </c>
      <c r="J20" s="21" t="s">
        <v>31</v>
      </c>
      <c r="K20" s="52">
        <v>654</v>
      </c>
      <c r="L20" s="52">
        <v>654</v>
      </c>
      <c r="M20" s="52">
        <v>300</v>
      </c>
      <c r="N20" s="17">
        <v>0</v>
      </c>
      <c r="O20" s="17"/>
      <c r="P20" s="63">
        <v>354</v>
      </c>
      <c r="Q20" s="34">
        <v>0</v>
      </c>
      <c r="R20" s="17">
        <f t="shared" si="6"/>
        <v>654</v>
      </c>
      <c r="S20" s="75">
        <f t="shared" si="7"/>
        <v>0</v>
      </c>
      <c r="T20" s="76" t="s">
        <v>79</v>
      </c>
    </row>
    <row r="21" s="2" customFormat="1" customHeight="1" spans="1:20">
      <c r="A21" s="17">
        <v>13</v>
      </c>
      <c r="B21" s="22" t="s">
        <v>25</v>
      </c>
      <c r="C21" s="23" t="s">
        <v>80</v>
      </c>
      <c r="D21" s="24" t="s">
        <v>81</v>
      </c>
      <c r="E21" s="25" t="s">
        <v>82</v>
      </c>
      <c r="F21" s="26" t="s">
        <v>83</v>
      </c>
      <c r="G21" s="17" t="s">
        <v>84</v>
      </c>
      <c r="H21" s="17">
        <v>2022.03</v>
      </c>
      <c r="I21" s="17">
        <v>2022.12</v>
      </c>
      <c r="J21" s="21" t="s">
        <v>45</v>
      </c>
      <c r="K21" s="52">
        <v>280</v>
      </c>
      <c r="L21" s="52">
        <v>280</v>
      </c>
      <c r="M21" s="63">
        <v>280</v>
      </c>
      <c r="N21" s="17"/>
      <c r="O21" s="17"/>
      <c r="P21" s="52">
        <v>0</v>
      </c>
      <c r="Q21" s="52">
        <v>81</v>
      </c>
      <c r="R21" s="17">
        <f t="shared" si="6"/>
        <v>199</v>
      </c>
      <c r="S21" s="75">
        <f t="shared" si="7"/>
        <v>0.289285714285714</v>
      </c>
      <c r="T21" s="76" t="s">
        <v>85</v>
      </c>
    </row>
    <row r="22" s="2" customFormat="1" customHeight="1" spans="1:20">
      <c r="A22" s="17">
        <v>14</v>
      </c>
      <c r="B22" s="22" t="s">
        <v>25</v>
      </c>
      <c r="C22" s="23" t="s">
        <v>86</v>
      </c>
      <c r="D22" s="24" t="s">
        <v>87</v>
      </c>
      <c r="E22" s="25" t="s">
        <v>88</v>
      </c>
      <c r="F22" s="26" t="s">
        <v>89</v>
      </c>
      <c r="G22" s="17" t="s">
        <v>90</v>
      </c>
      <c r="H22" s="17">
        <v>2022.04</v>
      </c>
      <c r="I22" s="17">
        <v>2022.12</v>
      </c>
      <c r="J22" s="21" t="s">
        <v>59</v>
      </c>
      <c r="K22" s="52">
        <v>250</v>
      </c>
      <c r="L22" s="52">
        <v>250</v>
      </c>
      <c r="M22" s="63">
        <v>150</v>
      </c>
      <c r="N22" s="17"/>
      <c r="O22" s="17"/>
      <c r="P22" s="52">
        <v>100</v>
      </c>
      <c r="Q22" s="52">
        <v>148.47</v>
      </c>
      <c r="R22" s="17">
        <f t="shared" si="6"/>
        <v>101.53</v>
      </c>
      <c r="S22" s="75">
        <f t="shared" si="7"/>
        <v>0.59388</v>
      </c>
      <c r="T22" s="76" t="s">
        <v>91</v>
      </c>
    </row>
    <row r="23" s="2" customFormat="1" customHeight="1" spans="1:20">
      <c r="A23" s="17">
        <v>15</v>
      </c>
      <c r="B23" s="22" t="s">
        <v>25</v>
      </c>
      <c r="C23" s="23" t="s">
        <v>92</v>
      </c>
      <c r="D23" s="23" t="s">
        <v>93</v>
      </c>
      <c r="E23" s="46" t="s">
        <v>94</v>
      </c>
      <c r="F23" s="26" t="s">
        <v>95</v>
      </c>
      <c r="G23" s="17" t="s">
        <v>96</v>
      </c>
      <c r="H23" s="17">
        <v>2022.04</v>
      </c>
      <c r="I23" s="17">
        <v>2022.12</v>
      </c>
      <c r="J23" s="21" t="s">
        <v>97</v>
      </c>
      <c r="K23" s="52">
        <v>182</v>
      </c>
      <c r="L23" s="52">
        <v>182</v>
      </c>
      <c r="M23" s="63">
        <v>150</v>
      </c>
      <c r="N23" s="17"/>
      <c r="O23" s="17"/>
      <c r="P23" s="52">
        <v>32</v>
      </c>
      <c r="Q23" s="52">
        <v>5</v>
      </c>
      <c r="R23" s="17">
        <f t="shared" si="6"/>
        <v>177</v>
      </c>
      <c r="S23" s="75">
        <f t="shared" si="7"/>
        <v>0.0274725274725275</v>
      </c>
      <c r="T23" s="76" t="s">
        <v>98</v>
      </c>
    </row>
    <row r="24" s="2" customFormat="1" ht="41" customHeight="1" spans="1:20">
      <c r="A24" s="17">
        <v>16</v>
      </c>
      <c r="B24" s="22" t="s">
        <v>25</v>
      </c>
      <c r="C24" s="23" t="s">
        <v>99</v>
      </c>
      <c r="D24" s="23" t="s">
        <v>100</v>
      </c>
      <c r="E24" s="46" t="s">
        <v>101</v>
      </c>
      <c r="F24" s="26" t="s">
        <v>102</v>
      </c>
      <c r="G24" s="17" t="s">
        <v>103</v>
      </c>
      <c r="H24" s="17">
        <v>2022.05</v>
      </c>
      <c r="I24" s="17">
        <v>2022.12</v>
      </c>
      <c r="J24" s="21" t="s">
        <v>97</v>
      </c>
      <c r="K24" s="52">
        <v>72</v>
      </c>
      <c r="L24" s="52">
        <v>72</v>
      </c>
      <c r="M24" s="17"/>
      <c r="N24" s="17"/>
      <c r="O24" s="17"/>
      <c r="P24" s="52">
        <v>72</v>
      </c>
      <c r="Q24" s="52">
        <v>0</v>
      </c>
      <c r="R24" s="17">
        <f t="shared" si="6"/>
        <v>72</v>
      </c>
      <c r="S24" s="75">
        <f t="shared" si="7"/>
        <v>0</v>
      </c>
      <c r="T24" s="77" t="s">
        <v>104</v>
      </c>
    </row>
    <row r="25" s="1" customFormat="1" customHeight="1" spans="1:20">
      <c r="A25" s="42" t="s">
        <v>105</v>
      </c>
      <c r="B25" s="43"/>
      <c r="C25" s="43"/>
      <c r="D25" s="44"/>
      <c r="E25" s="32"/>
      <c r="F25" s="33"/>
      <c r="G25" s="31"/>
      <c r="H25" s="31"/>
      <c r="I25" s="31"/>
      <c r="J25" s="31"/>
      <c r="K25" s="62">
        <f t="shared" ref="K25:N25" si="8">SUM(K26:K31)</f>
        <v>6122.51</v>
      </c>
      <c r="L25" s="62">
        <f t="shared" si="8"/>
        <v>6122.51</v>
      </c>
      <c r="M25" s="62">
        <f t="shared" si="8"/>
        <v>3819.51</v>
      </c>
      <c r="N25" s="62">
        <f t="shared" si="8"/>
        <v>1659</v>
      </c>
      <c r="O25" s="62">
        <f t="shared" ref="O25" si="9">SUM(O26:O30)</f>
        <v>0</v>
      </c>
      <c r="P25" s="62">
        <f>P29+P30+P31</f>
        <v>644</v>
      </c>
      <c r="Q25" s="52"/>
      <c r="R25" s="17"/>
      <c r="S25" s="75"/>
      <c r="T25" s="33"/>
    </row>
    <row r="26" s="2" customFormat="1" ht="67" customHeight="1" spans="1:20">
      <c r="A26" s="34">
        <v>17</v>
      </c>
      <c r="B26" s="36" t="s">
        <v>25</v>
      </c>
      <c r="C26" s="26" t="s">
        <v>106</v>
      </c>
      <c r="D26" s="36" t="s">
        <v>107</v>
      </c>
      <c r="E26" s="35" t="s">
        <v>108</v>
      </c>
      <c r="F26" s="26" t="s">
        <v>29</v>
      </c>
      <c r="G26" s="34" t="s">
        <v>30</v>
      </c>
      <c r="H26" s="34">
        <v>2022.04</v>
      </c>
      <c r="I26" s="34">
        <v>2022.12</v>
      </c>
      <c r="J26" s="26" t="s">
        <v>31</v>
      </c>
      <c r="K26" s="48">
        <v>1179.13</v>
      </c>
      <c r="L26" s="48">
        <v>1179.13</v>
      </c>
      <c r="M26" s="48">
        <v>943.13</v>
      </c>
      <c r="N26" s="48">
        <v>236</v>
      </c>
      <c r="O26" s="48"/>
      <c r="P26" s="34"/>
      <c r="Q26" s="52">
        <v>48</v>
      </c>
      <c r="R26" s="17">
        <f t="shared" ref="R26:R31" si="10">L26-Q26</f>
        <v>1131.13</v>
      </c>
      <c r="S26" s="75">
        <f t="shared" ref="S26:S31" si="11">Q26/L26</f>
        <v>0.0407079796120869</v>
      </c>
      <c r="T26" s="76" t="s">
        <v>109</v>
      </c>
    </row>
    <row r="27" s="2" customFormat="1" ht="73" customHeight="1" spans="1:20">
      <c r="A27" s="34">
        <v>18</v>
      </c>
      <c r="B27" s="36" t="s">
        <v>25</v>
      </c>
      <c r="C27" s="26" t="s">
        <v>110</v>
      </c>
      <c r="D27" s="36" t="s">
        <v>107</v>
      </c>
      <c r="E27" s="35" t="s">
        <v>111</v>
      </c>
      <c r="F27" s="26" t="s">
        <v>29</v>
      </c>
      <c r="G27" s="34" t="s">
        <v>30</v>
      </c>
      <c r="H27" s="34">
        <v>2022.04</v>
      </c>
      <c r="I27" s="34">
        <v>2022.12</v>
      </c>
      <c r="J27" s="26" t="s">
        <v>31</v>
      </c>
      <c r="K27" s="48">
        <f>M27+N27</f>
        <v>1216.38</v>
      </c>
      <c r="L27" s="48">
        <f>M27+N27</f>
        <v>1216.38</v>
      </c>
      <c r="M27" s="34">
        <v>1013.38</v>
      </c>
      <c r="N27" s="48">
        <v>203</v>
      </c>
      <c r="O27" s="48"/>
      <c r="P27" s="34"/>
      <c r="Q27" s="34">
        <v>14.2</v>
      </c>
      <c r="R27" s="17">
        <f t="shared" si="10"/>
        <v>1202.18</v>
      </c>
      <c r="S27" s="75">
        <f t="shared" si="11"/>
        <v>0.0116739834591164</v>
      </c>
      <c r="T27" s="76" t="s">
        <v>112</v>
      </c>
    </row>
    <row r="28" s="2" customFormat="1" customHeight="1" spans="1:20">
      <c r="A28" s="34">
        <v>19</v>
      </c>
      <c r="B28" s="38" t="s">
        <v>25</v>
      </c>
      <c r="C28" s="26" t="s">
        <v>113</v>
      </c>
      <c r="D28" s="38" t="s">
        <v>107</v>
      </c>
      <c r="E28" s="35" t="s">
        <v>114</v>
      </c>
      <c r="F28" s="26" t="s">
        <v>29</v>
      </c>
      <c r="G28" s="34" t="s">
        <v>30</v>
      </c>
      <c r="H28" s="34">
        <v>2022.04</v>
      </c>
      <c r="I28" s="34">
        <v>2022.12</v>
      </c>
      <c r="J28" s="26" t="s">
        <v>31</v>
      </c>
      <c r="K28" s="48">
        <v>1041.28</v>
      </c>
      <c r="L28" s="48">
        <v>1041.28</v>
      </c>
      <c r="M28" s="48">
        <v>834</v>
      </c>
      <c r="N28" s="34">
        <v>207.28</v>
      </c>
      <c r="O28" s="34"/>
      <c r="P28" s="34"/>
      <c r="Q28" s="34">
        <v>42.1</v>
      </c>
      <c r="R28" s="17">
        <f t="shared" si="10"/>
        <v>999.18</v>
      </c>
      <c r="S28" s="75">
        <f t="shared" si="11"/>
        <v>0.040431007990166</v>
      </c>
      <c r="T28" s="76" t="s">
        <v>115</v>
      </c>
    </row>
    <row r="29" s="2" customFormat="1" customHeight="1" spans="1:20">
      <c r="A29" s="34">
        <v>20</v>
      </c>
      <c r="B29" s="38" t="s">
        <v>25</v>
      </c>
      <c r="C29" s="26" t="s">
        <v>116</v>
      </c>
      <c r="D29" s="40" t="s">
        <v>54</v>
      </c>
      <c r="E29" s="35" t="s">
        <v>117</v>
      </c>
      <c r="F29" s="26" t="s">
        <v>29</v>
      </c>
      <c r="G29" s="34" t="s">
        <v>30</v>
      </c>
      <c r="H29" s="34">
        <v>2022.05</v>
      </c>
      <c r="I29" s="34">
        <v>2022.12</v>
      </c>
      <c r="J29" s="26" t="s">
        <v>118</v>
      </c>
      <c r="K29" s="34">
        <f>L29</f>
        <v>1390.8</v>
      </c>
      <c r="L29" s="34">
        <f>M29+N29+P29</f>
        <v>1390.8</v>
      </c>
      <c r="M29" s="66">
        <v>600</v>
      </c>
      <c r="N29" s="48">
        <v>390.8</v>
      </c>
      <c r="O29" s="48"/>
      <c r="P29" s="34">
        <v>400</v>
      </c>
      <c r="Q29" s="34">
        <v>57.6</v>
      </c>
      <c r="R29" s="17">
        <f t="shared" si="10"/>
        <v>1333.2</v>
      </c>
      <c r="S29" s="75">
        <f t="shared" si="11"/>
        <v>0.0414150129421915</v>
      </c>
      <c r="T29" s="76" t="s">
        <v>119</v>
      </c>
    </row>
    <row r="30" s="2" customFormat="1" ht="63" customHeight="1" spans="1:20">
      <c r="A30" s="34">
        <v>21</v>
      </c>
      <c r="B30" s="38" t="s">
        <v>25</v>
      </c>
      <c r="C30" s="26" t="s">
        <v>120</v>
      </c>
      <c r="D30" s="40" t="s">
        <v>54</v>
      </c>
      <c r="E30" s="35" t="s">
        <v>121</v>
      </c>
      <c r="F30" s="26" t="s">
        <v>29</v>
      </c>
      <c r="G30" s="34" t="s">
        <v>30</v>
      </c>
      <c r="H30" s="34">
        <v>2022.05</v>
      </c>
      <c r="I30" s="34">
        <v>2022.12</v>
      </c>
      <c r="J30" s="26" t="s">
        <v>118</v>
      </c>
      <c r="K30" s="48">
        <f>L30</f>
        <v>662.1</v>
      </c>
      <c r="L30" s="48">
        <v>662.1</v>
      </c>
      <c r="M30" s="66">
        <v>200</v>
      </c>
      <c r="N30" s="48">
        <v>362.1</v>
      </c>
      <c r="O30" s="48"/>
      <c r="P30" s="34">
        <v>100</v>
      </c>
      <c r="Q30" s="34">
        <v>25.3</v>
      </c>
      <c r="R30" s="17">
        <f t="shared" si="10"/>
        <v>636.8</v>
      </c>
      <c r="S30" s="75">
        <f t="shared" si="11"/>
        <v>0.0382117504908624</v>
      </c>
      <c r="T30" s="76" t="s">
        <v>122</v>
      </c>
    </row>
    <row r="31" s="2" customFormat="1" ht="59" customHeight="1" spans="1:20">
      <c r="A31" s="34">
        <v>22</v>
      </c>
      <c r="B31" s="38" t="s">
        <v>25</v>
      </c>
      <c r="C31" s="26" t="s">
        <v>123</v>
      </c>
      <c r="D31" s="40" t="s">
        <v>54</v>
      </c>
      <c r="E31" s="35" t="s">
        <v>124</v>
      </c>
      <c r="F31" s="26" t="s">
        <v>29</v>
      </c>
      <c r="G31" s="34" t="s">
        <v>30</v>
      </c>
      <c r="H31" s="34">
        <v>2022.05</v>
      </c>
      <c r="I31" s="34">
        <v>2022.12</v>
      </c>
      <c r="J31" s="26" t="s">
        <v>118</v>
      </c>
      <c r="K31" s="34">
        <f>L31</f>
        <v>632.82</v>
      </c>
      <c r="L31" s="34">
        <f>M31+N31+P31</f>
        <v>632.82</v>
      </c>
      <c r="M31" s="66">
        <v>229</v>
      </c>
      <c r="N31" s="34">
        <v>259.82</v>
      </c>
      <c r="O31" s="34"/>
      <c r="P31" s="34">
        <v>144</v>
      </c>
      <c r="Q31" s="34">
        <v>2.2</v>
      </c>
      <c r="R31" s="17">
        <f t="shared" si="10"/>
        <v>630.62</v>
      </c>
      <c r="S31" s="75">
        <f t="shared" si="11"/>
        <v>0.00347650200688979</v>
      </c>
      <c r="T31" s="76" t="s">
        <v>125</v>
      </c>
    </row>
    <row r="32" s="1" customFormat="1" customHeight="1" spans="1:20">
      <c r="A32" s="42" t="s">
        <v>126</v>
      </c>
      <c r="B32" s="43"/>
      <c r="C32" s="43"/>
      <c r="D32" s="44"/>
      <c r="E32" s="47"/>
      <c r="F32" s="33"/>
      <c r="G32" s="31"/>
      <c r="H32" s="31"/>
      <c r="I32" s="31"/>
      <c r="J32" s="31"/>
      <c r="K32" s="31">
        <f t="shared" ref="K32:P32" si="12">SUM(K33)</f>
        <v>624.09</v>
      </c>
      <c r="L32" s="31">
        <f t="shared" si="12"/>
        <v>624.09</v>
      </c>
      <c r="M32" s="31">
        <f t="shared" si="12"/>
        <v>624.09</v>
      </c>
      <c r="N32" s="31">
        <f t="shared" si="12"/>
        <v>0</v>
      </c>
      <c r="O32" s="31">
        <f t="shared" si="12"/>
        <v>0</v>
      </c>
      <c r="P32" s="31">
        <f t="shared" si="12"/>
        <v>0</v>
      </c>
      <c r="Q32" s="31"/>
      <c r="R32" s="17"/>
      <c r="S32" s="75"/>
      <c r="T32" s="33"/>
    </row>
    <row r="33" customHeight="1" spans="1:20">
      <c r="A33" s="34">
        <v>23</v>
      </c>
      <c r="B33" s="48" t="s">
        <v>25</v>
      </c>
      <c r="C33" s="48" t="s">
        <v>127</v>
      </c>
      <c r="D33" s="48" t="s">
        <v>128</v>
      </c>
      <c r="E33" s="48" t="s">
        <v>129</v>
      </c>
      <c r="F33" s="49" t="s">
        <v>130</v>
      </c>
      <c r="G33" s="17" t="s">
        <v>131</v>
      </c>
      <c r="H33" s="48">
        <v>2022.01</v>
      </c>
      <c r="I33" s="48">
        <v>2022.12</v>
      </c>
      <c r="J33" s="26" t="s">
        <v>31</v>
      </c>
      <c r="K33" s="34">
        <v>624.09</v>
      </c>
      <c r="L33" s="34">
        <v>624.09</v>
      </c>
      <c r="M33" s="34">
        <v>624.09</v>
      </c>
      <c r="N33" s="34">
        <v>0</v>
      </c>
      <c r="O33" s="34"/>
      <c r="P33" s="34"/>
      <c r="Q33" s="34">
        <v>344.75</v>
      </c>
      <c r="R33" s="17">
        <f>L33-Q33</f>
        <v>279.34</v>
      </c>
      <c r="S33" s="75">
        <f>Q33/L33</f>
        <v>0.552404300661763</v>
      </c>
      <c r="T33" s="76" t="s">
        <v>132</v>
      </c>
    </row>
    <row r="34" s="1" customFormat="1" customHeight="1" spans="1:20">
      <c r="A34" s="42" t="s">
        <v>133</v>
      </c>
      <c r="B34" s="43"/>
      <c r="C34" s="43"/>
      <c r="D34" s="44"/>
      <c r="E34" s="32"/>
      <c r="F34" s="33"/>
      <c r="G34" s="31"/>
      <c r="H34" s="31"/>
      <c r="I34" s="31"/>
      <c r="J34" s="31"/>
      <c r="K34" s="10">
        <v>554.3751</v>
      </c>
      <c r="L34" s="10">
        <v>554.3751</v>
      </c>
      <c r="M34" s="10">
        <v>554.3751</v>
      </c>
      <c r="N34" s="62">
        <f t="shared" ref="N34:P34" si="13">SUM(N35)</f>
        <v>0</v>
      </c>
      <c r="O34" s="62">
        <f t="shared" si="13"/>
        <v>0</v>
      </c>
      <c r="P34" s="62">
        <f t="shared" si="13"/>
        <v>0</v>
      </c>
      <c r="Q34" s="62"/>
      <c r="R34" s="17"/>
      <c r="S34" s="75"/>
      <c r="T34" s="33"/>
    </row>
    <row r="35" customHeight="1" spans="1:20">
      <c r="A35" s="17">
        <v>24</v>
      </c>
      <c r="B35" s="37" t="s">
        <v>25</v>
      </c>
      <c r="C35" s="50" t="s">
        <v>134</v>
      </c>
      <c r="D35" s="26" t="s">
        <v>25</v>
      </c>
      <c r="E35" s="45" t="s">
        <v>135</v>
      </c>
      <c r="F35" s="49" t="s">
        <v>136</v>
      </c>
      <c r="G35" s="17" t="s">
        <v>30</v>
      </c>
      <c r="H35" s="17">
        <v>2022.04</v>
      </c>
      <c r="I35" s="17">
        <v>2022.8</v>
      </c>
      <c r="J35" s="21" t="s">
        <v>45</v>
      </c>
      <c r="K35" s="67">
        <v>554.3751</v>
      </c>
      <c r="L35" s="67">
        <v>554.3751</v>
      </c>
      <c r="M35" s="67">
        <v>554.3751</v>
      </c>
      <c r="N35" s="17"/>
      <c r="O35" s="17"/>
      <c r="P35" s="17"/>
      <c r="Q35" s="17">
        <v>554.3751</v>
      </c>
      <c r="R35" s="17">
        <f>L35-Q35</f>
        <v>0</v>
      </c>
      <c r="S35" s="75">
        <f>Q35/L35</f>
        <v>1</v>
      </c>
      <c r="T35" s="76" t="s">
        <v>137</v>
      </c>
    </row>
    <row r="36" s="1" customFormat="1" customHeight="1" spans="1:20">
      <c r="A36" s="42" t="s">
        <v>138</v>
      </c>
      <c r="B36" s="43"/>
      <c r="C36" s="43"/>
      <c r="D36" s="44"/>
      <c r="E36" s="32"/>
      <c r="F36" s="33"/>
      <c r="G36" s="31"/>
      <c r="H36" s="31"/>
      <c r="I36" s="31"/>
      <c r="J36" s="31"/>
      <c r="K36" s="10">
        <v>221.6249</v>
      </c>
      <c r="L36" s="10">
        <v>221.6249</v>
      </c>
      <c r="M36" s="10">
        <v>208.6249</v>
      </c>
      <c r="N36" s="62">
        <f t="shared" ref="N36:P36" si="14">SUM(N37:N38)</f>
        <v>13</v>
      </c>
      <c r="O36" s="62">
        <f t="shared" si="14"/>
        <v>0</v>
      </c>
      <c r="P36" s="62">
        <f t="shared" si="14"/>
        <v>0</v>
      </c>
      <c r="Q36" s="62"/>
      <c r="R36" s="17"/>
      <c r="S36" s="75"/>
      <c r="T36" s="33"/>
    </row>
    <row r="37" ht="79" customHeight="1" spans="1:20">
      <c r="A37" s="17">
        <v>25</v>
      </c>
      <c r="B37" s="37" t="s">
        <v>25</v>
      </c>
      <c r="C37" s="50" t="s">
        <v>139</v>
      </c>
      <c r="D37" s="26" t="s">
        <v>25</v>
      </c>
      <c r="E37" s="45" t="s">
        <v>140</v>
      </c>
      <c r="F37" s="49" t="s">
        <v>29</v>
      </c>
      <c r="G37" s="34" t="s">
        <v>30</v>
      </c>
      <c r="H37" s="34">
        <v>2022.03</v>
      </c>
      <c r="I37" s="34">
        <v>2022.12</v>
      </c>
      <c r="J37" s="26" t="s">
        <v>31</v>
      </c>
      <c r="K37" s="67">
        <v>55.6249</v>
      </c>
      <c r="L37" s="67">
        <v>55.6249</v>
      </c>
      <c r="M37" s="67">
        <v>42.6249</v>
      </c>
      <c r="N37" s="66">
        <v>13</v>
      </c>
      <c r="O37" s="34"/>
      <c r="P37" s="34"/>
      <c r="Q37" s="34">
        <v>16.2</v>
      </c>
      <c r="R37" s="17">
        <f>L37-Q37</f>
        <v>39.4249</v>
      </c>
      <c r="S37" s="75">
        <f>Q37/L37</f>
        <v>0.291236478627377</v>
      </c>
      <c r="T37" s="76" t="s">
        <v>141</v>
      </c>
    </row>
    <row r="38" ht="79" customHeight="1" spans="1:20">
      <c r="A38" s="51">
        <v>26</v>
      </c>
      <c r="B38" s="52" t="s">
        <v>25</v>
      </c>
      <c r="C38" s="52" t="s">
        <v>142</v>
      </c>
      <c r="D38" s="52" t="s">
        <v>25</v>
      </c>
      <c r="E38" s="53" t="s">
        <v>143</v>
      </c>
      <c r="F38" s="49" t="s">
        <v>29</v>
      </c>
      <c r="G38" s="17" t="s">
        <v>30</v>
      </c>
      <c r="H38" s="17">
        <v>2022.03</v>
      </c>
      <c r="I38" s="17">
        <v>2022.12</v>
      </c>
      <c r="J38" s="21" t="s">
        <v>97</v>
      </c>
      <c r="K38" s="52">
        <v>166</v>
      </c>
      <c r="L38" s="52">
        <v>166</v>
      </c>
      <c r="M38" s="63">
        <v>166</v>
      </c>
      <c r="N38" s="17"/>
      <c r="O38" s="17"/>
      <c r="P38" s="52">
        <v>0</v>
      </c>
      <c r="Q38" s="52">
        <v>30.2</v>
      </c>
      <c r="R38" s="17">
        <f>L38-Q38</f>
        <v>135.8</v>
      </c>
      <c r="S38" s="75">
        <f>Q38/L38</f>
        <v>0.181927710843374</v>
      </c>
      <c r="T38" s="76" t="s">
        <v>144</v>
      </c>
    </row>
    <row r="39" s="3" customFormat="1" customHeight="1" spans="1:20">
      <c r="A39" s="54" t="s">
        <v>145</v>
      </c>
      <c r="B39" s="55"/>
      <c r="C39" s="55"/>
      <c r="D39" s="56"/>
      <c r="E39" s="16"/>
      <c r="F39" s="16"/>
      <c r="G39" s="16"/>
      <c r="H39" s="16"/>
      <c r="I39" s="16"/>
      <c r="J39" s="16"/>
      <c r="K39" s="16">
        <f>K6+K14+K18+K25+K32+K34+K36</f>
        <v>16616.27</v>
      </c>
      <c r="L39" s="16">
        <f t="shared" ref="L39:Q39" si="15">L6+L14+L18+L25+L32+L34+L36</f>
        <v>16616.27</v>
      </c>
      <c r="M39" s="16">
        <f t="shared" si="15"/>
        <v>12171.1</v>
      </c>
      <c r="N39" s="16">
        <f t="shared" si="15"/>
        <v>3243.17</v>
      </c>
      <c r="O39" s="16">
        <f t="shared" si="15"/>
        <v>0</v>
      </c>
      <c r="P39" s="16">
        <f t="shared" si="15"/>
        <v>1202</v>
      </c>
      <c r="Q39" s="78">
        <f>SUM(Q7:Q38)</f>
        <v>1980.6851</v>
      </c>
      <c r="R39" s="16">
        <f>SUM(R7:R38)</f>
        <v>14635.5849</v>
      </c>
      <c r="S39" s="79">
        <f>Q39/L39</f>
        <v>0.119201547639753</v>
      </c>
      <c r="T39" s="16"/>
    </row>
    <row r="40" customHeight="1" spans="19:19">
      <c r="S40" s="2" t="s">
        <v>146</v>
      </c>
    </row>
  </sheetData>
  <mergeCells count="32">
    <mergeCell ref="B1:T1"/>
    <mergeCell ref="A2:T2"/>
    <mergeCell ref="J3:K3"/>
    <mergeCell ref="L3:R3"/>
    <mergeCell ref="A6:D6"/>
    <mergeCell ref="A14:D14"/>
    <mergeCell ref="A18:D18"/>
    <mergeCell ref="A25:D25"/>
    <mergeCell ref="A32:D32"/>
    <mergeCell ref="A34:D34"/>
    <mergeCell ref="A36:D36"/>
    <mergeCell ref="A39:D3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3:T5"/>
  </mergeCells>
  <pageMargins left="0.118055555555556" right="0.0784722222222222" top="0.196527777777778" bottom="0.156944444444444" header="0.5" footer="0.156944444444444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2022年整合资金支出表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2018-05-26T03:28:00Z</dcterms:created>
  <dcterms:modified xsi:type="dcterms:W3CDTF">2022-11-09T07:43:08Z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5DA5FE0D776B49B08B7196BEA619512F</vt:lpwstr>
  </property>
</Properties>
</file>